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RXSERVER\Shared\2021 Conference\Speaker Templates &amp; Materials\Materials from Speakers\Hutts Materials-ACCEPTED\"/>
    </mc:Choice>
  </mc:AlternateContent>
  <xr:revisionPtr revIDLastSave="0" documentId="8_{F3ADAFE5-5FB3-4B19-B483-00C6888873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ekly Inventory" sheetId="3" r:id="rId1"/>
  </sheets>
  <definedNames>
    <definedName name="_xlnm.Print_Area" localSheetId="0">'Weekly Inventory'!$A$1:$Q$70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3" l="1"/>
  <c r="T9" i="3" l="1"/>
  <c r="O59" i="3" l="1"/>
  <c r="Q59" i="3" s="1"/>
  <c r="O58" i="3" l="1"/>
  <c r="Q58" i="3" s="1"/>
  <c r="O6" i="3" l="1"/>
  <c r="Q6" i="3" s="1"/>
  <c r="O40" i="3"/>
  <c r="O44" i="3"/>
  <c r="Q44" i="3" s="1"/>
  <c r="Q40" i="3" l="1"/>
  <c r="O69" i="3"/>
  <c r="Q69" i="3" s="1"/>
  <c r="O50" i="3" l="1"/>
  <c r="Q50" i="3" s="1"/>
  <c r="O51" i="3"/>
  <c r="Q51" i="3" s="1"/>
  <c r="O47" i="3"/>
  <c r="Q47" i="3" s="1"/>
  <c r="O48" i="3"/>
  <c r="Q48" i="3" s="1"/>
  <c r="O46" i="3"/>
  <c r="Q46" i="3" s="1"/>
  <c r="O70" i="3" l="1"/>
  <c r="Q70" i="3" s="1"/>
  <c r="O20" i="3"/>
  <c r="Q20" i="3" s="1"/>
  <c r="O19" i="3" l="1"/>
  <c r="Q19" i="3" s="1"/>
  <c r="O21" i="3"/>
  <c r="Q21" i="3" s="1"/>
  <c r="O22" i="3"/>
  <c r="Q22" i="3" s="1"/>
  <c r="O23" i="3"/>
  <c r="O24" i="3"/>
  <c r="Q24" i="3" s="1"/>
  <c r="O25" i="3"/>
  <c r="Q25" i="3" s="1"/>
  <c r="O26" i="3"/>
  <c r="Q26" i="3" s="1"/>
  <c r="O18" i="3"/>
  <c r="Q18" i="3" s="1"/>
  <c r="O13" i="3"/>
  <c r="Q13" i="3" s="1"/>
  <c r="O7" i="3"/>
  <c r="O29" i="3"/>
  <c r="Q29" i="3" s="1"/>
  <c r="O30" i="3"/>
  <c r="Q30" i="3" s="1"/>
  <c r="O31" i="3"/>
  <c r="Q31" i="3" s="1"/>
  <c r="O32" i="3"/>
  <c r="Q32" i="3" s="1"/>
  <c r="O33" i="3"/>
  <c r="Q33" i="3" s="1"/>
  <c r="O34" i="3"/>
  <c r="Q34" i="3" s="1"/>
  <c r="O35" i="3"/>
  <c r="Q35" i="3" s="1"/>
  <c r="O36" i="3"/>
  <c r="Q36" i="3" s="1"/>
  <c r="O37" i="3"/>
  <c r="Q37" i="3" s="1"/>
  <c r="O38" i="3"/>
  <c r="Q38" i="3" s="1"/>
  <c r="O28" i="3"/>
  <c r="Q28" i="3" s="1"/>
  <c r="O62" i="3"/>
  <c r="Q62" i="3" s="1"/>
  <c r="O63" i="3"/>
  <c r="Q63" i="3" s="1"/>
  <c r="O64" i="3"/>
  <c r="Q64" i="3" s="1"/>
  <c r="O65" i="3"/>
  <c r="Q65" i="3" s="1"/>
  <c r="O66" i="3"/>
  <c r="Q66" i="3" s="1"/>
  <c r="O67" i="3"/>
  <c r="Q67" i="3" s="1"/>
  <c r="O68" i="3"/>
  <c r="Q68" i="3" s="1"/>
  <c r="O61" i="3"/>
  <c r="Q61" i="3" s="1"/>
  <c r="O55" i="3" l="1"/>
  <c r="O56" i="3"/>
  <c r="O54" i="3"/>
  <c r="O53" i="3"/>
  <c r="Q53" i="3" s="1"/>
  <c r="O15" i="3"/>
  <c r="O16" i="3"/>
  <c r="Q2" i="3"/>
  <c r="O3" i="3"/>
  <c r="Q3" i="3" s="1"/>
  <c r="O4" i="3"/>
  <c r="O8" i="3"/>
  <c r="Q7" i="3" s="1"/>
  <c r="O9" i="3"/>
  <c r="O10" i="3"/>
  <c r="O12" i="3"/>
  <c r="Q12" i="3" s="1"/>
  <c r="O14" i="3"/>
  <c r="Q14" i="3" s="1"/>
  <c r="O57" i="3"/>
  <c r="Q57" i="3" s="1"/>
  <c r="O41" i="3"/>
  <c r="Q41" i="3" s="1"/>
  <c r="O42" i="3"/>
  <c r="Q42" i="3" s="1"/>
  <c r="O43" i="3"/>
  <c r="Q43" i="3" s="1"/>
  <c r="O45" i="3"/>
  <c r="Q45" i="3" s="1"/>
  <c r="O49" i="3"/>
  <c r="Q49" i="3" s="1"/>
  <c r="Q15" i="3" l="1"/>
  <c r="Q9" i="3"/>
  <c r="Q54" i="3"/>
</calcChain>
</file>

<file path=xl/sharedStrings.xml><?xml version="1.0" encoding="utf-8"?>
<sst xmlns="http://schemas.openxmlformats.org/spreadsheetml/2006/main" count="196" uniqueCount="131">
  <si>
    <t>Item</t>
  </si>
  <si>
    <t>Mfg Item</t>
  </si>
  <si>
    <t>SAP Item</t>
  </si>
  <si>
    <t>Medline Item</t>
  </si>
  <si>
    <t>Case quantity</t>
  </si>
  <si>
    <t>IV Room</t>
  </si>
  <si>
    <t>Inpt Disp.</t>
  </si>
  <si>
    <t>Stockroom</t>
  </si>
  <si>
    <t>Conf. Room</t>
  </si>
  <si>
    <t>Central Supply</t>
  </si>
  <si>
    <t>DC</t>
  </si>
  <si>
    <t>Medline (B31)</t>
  </si>
  <si>
    <t>Other</t>
  </si>
  <si>
    <t>Total</t>
  </si>
  <si>
    <t>AMU</t>
  </si>
  <si>
    <t>Month's Supply</t>
  </si>
  <si>
    <t>Other Location</t>
  </si>
  <si>
    <t>Baxter Bags</t>
  </si>
  <si>
    <t>NS 100ml MiniBag Plus</t>
  </si>
  <si>
    <t>2B0043</t>
  </si>
  <si>
    <t>BHL2B0043</t>
  </si>
  <si>
    <t>D5W 100ml MiniBag Plus</t>
  </si>
  <si>
    <t>2B0041</t>
  </si>
  <si>
    <t>stockroom item</t>
  </si>
  <si>
    <t xml:space="preserve"> </t>
  </si>
  <si>
    <t>D5W 50ml MiniBag Plus</t>
  </si>
  <si>
    <t>2B0040</t>
  </si>
  <si>
    <t>n/a</t>
  </si>
  <si>
    <t>NS 25ml</t>
  </si>
  <si>
    <t>2B1300</t>
  </si>
  <si>
    <t>BHL2B1300Z</t>
  </si>
  <si>
    <t>Storage Room</t>
  </si>
  <si>
    <t>NS 50ml (singles)</t>
  </si>
  <si>
    <t>2B1306</t>
  </si>
  <si>
    <t>BHL2B1306H</t>
  </si>
  <si>
    <t>NS 50ml</t>
  </si>
  <si>
    <t>2B1308</t>
  </si>
  <si>
    <t>BHL2B1308Z</t>
  </si>
  <si>
    <t>Cen Sup</t>
  </si>
  <si>
    <t>NS 100ml (singles)</t>
  </si>
  <si>
    <t>2B1307</t>
  </si>
  <si>
    <t>BHL2B1307H</t>
  </si>
  <si>
    <t xml:space="preserve">NS 100ml  </t>
  </si>
  <si>
    <t>2B1309</t>
  </si>
  <si>
    <t>BHL2B1309Z</t>
  </si>
  <si>
    <t>D5W 25ml</t>
  </si>
  <si>
    <t>2B0080</t>
  </si>
  <si>
    <t>N/A</t>
  </si>
  <si>
    <t>D5W 50ml</t>
  </si>
  <si>
    <t>2B0088</t>
  </si>
  <si>
    <t>BHL2B0088Z</t>
  </si>
  <si>
    <t>D5W 100ml</t>
  </si>
  <si>
    <t>2B0089</t>
  </si>
  <si>
    <t>BHL2B0089ZZ</t>
  </si>
  <si>
    <r>
      <t xml:space="preserve">D5W 250ml (case qty </t>
    </r>
    <r>
      <rPr>
        <sz val="11"/>
        <color rgb="FFFF0000"/>
        <rFont val="Calibri"/>
        <family val="2"/>
        <scheme val="minor"/>
      </rPr>
      <t>24</t>
    </r>
    <r>
      <rPr>
        <sz val="11"/>
        <color theme="1"/>
        <rFont val="Calibri"/>
        <family val="2"/>
        <scheme val="minor"/>
      </rPr>
      <t>)</t>
    </r>
  </si>
  <si>
    <t>Hospira</t>
  </si>
  <si>
    <t>Rays</t>
  </si>
  <si>
    <t>D5W 250ml</t>
  </si>
  <si>
    <t>2B0062</t>
  </si>
  <si>
    <t>BHL2B0062QH</t>
  </si>
  <si>
    <t>baxter Bags</t>
  </si>
  <si>
    <t>Hospira Add-Vantage Bags</t>
  </si>
  <si>
    <t>NS 100ml</t>
  </si>
  <si>
    <t>NS 250ml</t>
  </si>
  <si>
    <t>0.45% NS 50ml</t>
  </si>
  <si>
    <t>0.45% NS 100ml</t>
  </si>
  <si>
    <t>ADDaptors</t>
  </si>
  <si>
    <t>Add-Vantage Vials</t>
  </si>
  <si>
    <t>Ampicillin 1gm</t>
  </si>
  <si>
    <t>Ampicillin 2gm</t>
  </si>
  <si>
    <t>Ampicillin/Sulbactam 1.5gm</t>
  </si>
  <si>
    <t>Ceftazidime 1gm</t>
  </si>
  <si>
    <t>Ceftazidime 2gm</t>
  </si>
  <si>
    <t>Ceftriaxone 2gm</t>
  </si>
  <si>
    <t>Ertapenem 1gm</t>
  </si>
  <si>
    <t>Nafcillin 1gm</t>
  </si>
  <si>
    <t>Nafcillin 2gm</t>
  </si>
  <si>
    <t>Vancomycin 500mg</t>
  </si>
  <si>
    <t>Vancomycin 1gm</t>
  </si>
  <si>
    <t>Premixes</t>
  </si>
  <si>
    <t>Dobutamine 500mg/250ml D5W</t>
  </si>
  <si>
    <t>2B0792</t>
  </si>
  <si>
    <t>BHL2B0792</t>
  </si>
  <si>
    <t>Dopamine 400mg/250ml D5W</t>
  </si>
  <si>
    <t>2B0842</t>
  </si>
  <si>
    <t>Dopamine 800mg/250ml D5W</t>
  </si>
  <si>
    <t>2B0846</t>
  </si>
  <si>
    <t>BHL2B0846H</t>
  </si>
  <si>
    <t>Potassium Chloride 10mEq/50ml</t>
  </si>
  <si>
    <t>2B0821</t>
  </si>
  <si>
    <t>Potassium Chloride 20mEq/100ml</t>
  </si>
  <si>
    <t>2B0827</t>
  </si>
  <si>
    <t>Lidocaine 2gm/500ml D5W</t>
  </si>
  <si>
    <t>2B0973</t>
  </si>
  <si>
    <t>Metronidazole 500mg/100ml NS</t>
  </si>
  <si>
    <t>2B3421</t>
  </si>
  <si>
    <t>Gentamicin 80mg</t>
  </si>
  <si>
    <t>128 Epic/13 months</t>
  </si>
  <si>
    <t>Gentamicin 100mg</t>
  </si>
  <si>
    <t>BHL2B0853H</t>
  </si>
  <si>
    <t>123 Epic/13 months</t>
  </si>
  <si>
    <t>Levetiracetam 500mg/100ml</t>
  </si>
  <si>
    <t>1400 total</t>
  </si>
  <si>
    <t>Levetiracetam 1000mg/100ml</t>
  </si>
  <si>
    <t>Levetiracetam 1500mg/100ml</t>
  </si>
  <si>
    <t>TPN</t>
  </si>
  <si>
    <t>D70% 2000 mL</t>
  </si>
  <si>
    <t>2B0296</t>
  </si>
  <si>
    <t>BHL2B0296</t>
  </si>
  <si>
    <t>AA - Clinisol 15% 2000ml</t>
  </si>
  <si>
    <t>2B6189</t>
  </si>
  <si>
    <t>BHL2B6189</t>
  </si>
  <si>
    <t>AA - Aminosyn II 15% 2000ml</t>
  </si>
  <si>
    <t>AA - Plenamine 15% 1000ml</t>
  </si>
  <si>
    <t>B. Braun</t>
  </si>
  <si>
    <t>AA - Trophamine 10% 500 mL</t>
  </si>
  <si>
    <t>Lipids 20%, 500mL</t>
  </si>
  <si>
    <t>2B6063</t>
  </si>
  <si>
    <t>BHL2B6063H</t>
  </si>
  <si>
    <t>Sterile Water 1L</t>
  </si>
  <si>
    <t>2B0304X</t>
  </si>
  <si>
    <t>Lactated Ringer's, 1L</t>
  </si>
  <si>
    <t>0.9% NaCl for Irrigation, 1L bottle</t>
  </si>
  <si>
    <t>0.9% NaCl for Irrigation, 500 mL</t>
  </si>
  <si>
    <t>0.9% NaCl for Irrigation, 250 mL</t>
  </si>
  <si>
    <t>0.45% NaCl, 500mL</t>
  </si>
  <si>
    <t>0.45% NaCl, 1L</t>
  </si>
  <si>
    <t>Heparin 1000 Units/500 mL</t>
  </si>
  <si>
    <t>250 mL Empty Intravia Bag</t>
  </si>
  <si>
    <r>
      <t xml:space="preserve">D5W 250ml VisIV (case qty </t>
    </r>
    <r>
      <rPr>
        <sz val="11"/>
        <color rgb="FFFF0000"/>
        <rFont val="Calibri"/>
        <family val="2"/>
        <scheme val="minor"/>
      </rPr>
      <t>24</t>
    </r>
    <r>
      <rPr>
        <sz val="11"/>
        <color theme="1"/>
        <rFont val="Calibri"/>
        <family val="2"/>
        <scheme val="minor"/>
      </rPr>
      <t>)</t>
    </r>
  </si>
  <si>
    <t>0.9% NaCl 23.4% 200 mL Vials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</si>
</sst>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0" borderId="1" xfId="0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top"/>
    </xf>
    <xf numFmtId="0" fontId="0" fillId="0" borderId="0" xfId="0" applyFont="1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0" fillId="4" borderId="10" xfId="0" applyFont="1" applyFill="1" applyBorder="1"/>
    <xf numFmtId="0" fontId="0" fillId="4" borderId="10" xfId="0" applyFont="1" applyFill="1" applyBorder="1" applyAlignment="1">
      <alignment horizontal="center"/>
    </xf>
    <xf numFmtId="0" fontId="0" fillId="4" borderId="11" xfId="0" applyFont="1" applyFill="1" applyBorder="1"/>
    <xf numFmtId="0" fontId="0" fillId="4" borderId="1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0" xfId="0" applyFill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16" xfId="0" applyFont="1" applyFill="1" applyBorder="1" applyAlignment="1">
      <alignment horizontal="center" vertical="top"/>
    </xf>
    <xf numFmtId="0" fontId="0" fillId="4" borderId="17" xfId="0" applyFont="1" applyFill="1" applyBorder="1"/>
    <xf numFmtId="0" fontId="3" fillId="4" borderId="17" xfId="0" applyFont="1" applyFill="1" applyBorder="1" applyAlignment="1">
      <alignment horizontal="center" vertical="top"/>
    </xf>
    <xf numFmtId="0" fontId="0" fillId="4" borderId="17" xfId="0" applyFont="1" applyFill="1" applyBorder="1" applyAlignment="1">
      <alignment horizontal="center"/>
    </xf>
    <xf numFmtId="0" fontId="0" fillId="3" borderId="1" xfId="0" applyFont="1" applyFill="1" applyBorder="1" applyAlignment="1"/>
    <xf numFmtId="1" fontId="0" fillId="5" borderId="1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2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5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0"/>
  <sheetViews>
    <sheetView tabSelected="1" topLeftCell="B1" zoomScale="85" zoomScaleNormal="85" zoomScaleSheetLayoutView="80" workbookViewId="0">
      <pane ySplit="1" topLeftCell="A2" activePane="bottomLeft" state="frozen"/>
      <selection pane="bottomLeft" activeCell="T1" sqref="T1:T1048576"/>
    </sheetView>
  </sheetViews>
  <sheetFormatPr defaultRowHeight="14.4" x14ac:dyDescent="0.3"/>
  <cols>
    <col min="1" max="1" width="20.88671875" customWidth="1"/>
    <col min="2" max="2" width="35.33203125" customWidth="1"/>
    <col min="3" max="3" width="10.6640625" bestFit="1" customWidth="1"/>
    <col min="4" max="4" width="8.6640625" bestFit="1" customWidth="1"/>
    <col min="5" max="5" width="13" customWidth="1"/>
    <col min="6" max="6" width="12.44140625" style="1" bestFit="1" customWidth="1"/>
    <col min="7" max="11" width="13.33203125" customWidth="1"/>
    <col min="12" max="13" width="13.33203125" style="1" customWidth="1"/>
    <col min="14" max="14" width="13.33203125" customWidth="1"/>
    <col min="15" max="16" width="10" style="1" customWidth="1"/>
    <col min="17" max="17" width="10" style="44" customWidth="1"/>
    <col min="18" max="18" width="0" style="8" hidden="1" customWidth="1"/>
    <col min="19" max="19" width="8.88671875" style="8"/>
    <col min="20" max="20" width="9.109375" customWidth="1"/>
    <col min="21" max="21" width="8.88671875" customWidth="1"/>
  </cols>
  <sheetData>
    <row r="1" spans="1:21" s="53" customFormat="1" ht="28.8" x14ac:dyDescent="0.3">
      <c r="A1" s="45"/>
      <c r="B1" s="46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47" t="s">
        <v>8</v>
      </c>
      <c r="K1" s="47" t="s">
        <v>9</v>
      </c>
      <c r="L1" s="47" t="s">
        <v>10</v>
      </c>
      <c r="M1" s="47" t="s">
        <v>11</v>
      </c>
      <c r="N1" s="47" t="s">
        <v>12</v>
      </c>
      <c r="O1" s="48" t="s">
        <v>13</v>
      </c>
      <c r="P1" s="49" t="s">
        <v>14</v>
      </c>
      <c r="Q1" s="50" t="s">
        <v>15</v>
      </c>
      <c r="R1" s="51" t="s">
        <v>16</v>
      </c>
      <c r="S1" s="52"/>
    </row>
    <row r="2" spans="1:21" x14ac:dyDescent="0.3">
      <c r="A2" s="120" t="s">
        <v>17</v>
      </c>
      <c r="B2" s="2" t="s">
        <v>18</v>
      </c>
      <c r="C2" s="3" t="s">
        <v>19</v>
      </c>
      <c r="D2" s="3">
        <v>21546</v>
      </c>
      <c r="E2" s="3" t="s">
        <v>20</v>
      </c>
      <c r="F2" s="3">
        <v>80</v>
      </c>
      <c r="G2" s="3"/>
      <c r="H2" s="3"/>
      <c r="I2" s="3"/>
      <c r="J2" s="3"/>
      <c r="K2" s="3"/>
      <c r="L2" s="3"/>
      <c r="M2" s="61">
        <v>0</v>
      </c>
      <c r="N2" s="3"/>
      <c r="O2" s="3">
        <v>300</v>
      </c>
      <c r="P2" s="3">
        <v>4480</v>
      </c>
      <c r="Q2" s="35">
        <f>O2/P2</f>
        <v>6.6964285714285712E-2</v>
      </c>
    </row>
    <row r="3" spans="1:21" x14ac:dyDescent="0.3">
      <c r="A3" s="121"/>
      <c r="B3" s="4" t="s">
        <v>21</v>
      </c>
      <c r="C3" s="73" t="s">
        <v>22</v>
      </c>
      <c r="D3" s="126" t="s">
        <v>23</v>
      </c>
      <c r="E3" s="126"/>
      <c r="F3" s="73">
        <v>80</v>
      </c>
      <c r="G3" s="73">
        <v>1</v>
      </c>
      <c r="H3" s="73"/>
      <c r="I3" s="73"/>
      <c r="J3" s="73"/>
      <c r="K3" s="73"/>
      <c r="L3" s="73"/>
      <c r="M3" s="73" t="s">
        <v>24</v>
      </c>
      <c r="N3" s="73"/>
      <c r="O3" s="12">
        <f>SUM(G3:N3)*F3</f>
        <v>80</v>
      </c>
      <c r="P3" s="12">
        <v>80</v>
      </c>
      <c r="Q3" s="42">
        <f>O3/P3</f>
        <v>1</v>
      </c>
    </row>
    <row r="4" spans="1:21" x14ac:dyDescent="0.3">
      <c r="A4" s="121"/>
      <c r="B4" s="2" t="s">
        <v>25</v>
      </c>
      <c r="C4" s="3" t="s">
        <v>26</v>
      </c>
      <c r="D4" s="97" t="s">
        <v>23</v>
      </c>
      <c r="E4" s="97"/>
      <c r="F4" s="3">
        <v>96</v>
      </c>
      <c r="G4" s="3"/>
      <c r="H4" s="3"/>
      <c r="I4" s="3">
        <v>3</v>
      </c>
      <c r="J4" s="3"/>
      <c r="K4" s="3"/>
      <c r="L4" s="3"/>
      <c r="M4" s="3" t="s">
        <v>24</v>
      </c>
      <c r="N4" s="3"/>
      <c r="O4" s="3">
        <f>SUM(G4:N4)*F4</f>
        <v>288</v>
      </c>
      <c r="P4" s="3" t="s">
        <v>27</v>
      </c>
      <c r="Q4" s="35" t="s">
        <v>27</v>
      </c>
    </row>
    <row r="5" spans="1:21" x14ac:dyDescent="0.3">
      <c r="A5" s="121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72"/>
      <c r="Q5" s="43"/>
    </row>
    <row r="6" spans="1:21" x14ac:dyDescent="0.3">
      <c r="A6" s="121"/>
      <c r="B6" s="2" t="s">
        <v>28</v>
      </c>
      <c r="C6" s="3" t="s">
        <v>29</v>
      </c>
      <c r="D6" s="3">
        <v>93130</v>
      </c>
      <c r="E6" s="3" t="s">
        <v>30</v>
      </c>
      <c r="F6" s="3">
        <v>48</v>
      </c>
      <c r="G6" s="3">
        <v>0.25</v>
      </c>
      <c r="H6" s="3"/>
      <c r="I6" s="3">
        <v>6</v>
      </c>
      <c r="J6" s="3">
        <v>4</v>
      </c>
      <c r="K6" s="3"/>
      <c r="L6" s="61">
        <v>0.625</v>
      </c>
      <c r="M6" s="61">
        <v>0</v>
      </c>
      <c r="N6" s="3">
        <v>5</v>
      </c>
      <c r="O6" s="3">
        <f>SUM(G6:N6)*F6</f>
        <v>762</v>
      </c>
      <c r="P6" s="3">
        <v>61</v>
      </c>
      <c r="Q6" s="35">
        <f>O6/P6</f>
        <v>12.491803278688524</v>
      </c>
      <c r="R6" s="8" t="s">
        <v>31</v>
      </c>
    </row>
    <row r="7" spans="1:21" x14ac:dyDescent="0.3">
      <c r="A7" s="121"/>
      <c r="B7" s="26" t="s">
        <v>32</v>
      </c>
      <c r="C7" s="27" t="s">
        <v>33</v>
      </c>
      <c r="D7" s="27">
        <v>24543</v>
      </c>
      <c r="E7" s="27" t="s">
        <v>34</v>
      </c>
      <c r="F7" s="27">
        <v>96</v>
      </c>
      <c r="G7" s="27">
        <v>0.5</v>
      </c>
      <c r="H7" s="27"/>
      <c r="I7" s="27"/>
      <c r="J7" s="27"/>
      <c r="K7" s="27"/>
      <c r="L7" s="63">
        <v>1.54</v>
      </c>
      <c r="M7" s="63">
        <v>0</v>
      </c>
      <c r="N7" s="27"/>
      <c r="O7" s="28">
        <f>SUM(G7:N7)*F7</f>
        <v>195.84</v>
      </c>
      <c r="P7" s="90">
        <v>2520</v>
      </c>
      <c r="Q7" s="86">
        <f>(O7+O8)/P7</f>
        <v>0.57295238095238088</v>
      </c>
      <c r="T7" s="81" t="e">
        <f>#REF!+#REF!</f>
        <v>#REF!</v>
      </c>
    </row>
    <row r="8" spans="1:21" x14ac:dyDescent="0.3">
      <c r="A8" s="121"/>
      <c r="B8" s="29" t="s">
        <v>35</v>
      </c>
      <c r="C8" s="30" t="s">
        <v>36</v>
      </c>
      <c r="D8" s="30">
        <v>91922</v>
      </c>
      <c r="E8" s="30" t="s">
        <v>37</v>
      </c>
      <c r="F8" s="30">
        <v>96</v>
      </c>
      <c r="G8" s="30">
        <v>1</v>
      </c>
      <c r="H8" s="30"/>
      <c r="I8" s="30"/>
      <c r="J8" s="30"/>
      <c r="K8" s="30"/>
      <c r="L8" s="64">
        <v>12</v>
      </c>
      <c r="M8" s="64">
        <v>0</v>
      </c>
      <c r="N8" s="30"/>
      <c r="O8" s="30">
        <f t="shared" ref="O8:O15" si="0">SUM(G8:N8)*F8</f>
        <v>1248</v>
      </c>
      <c r="P8" s="91"/>
      <c r="Q8" s="87"/>
      <c r="R8" s="22" t="s">
        <v>38</v>
      </c>
      <c r="T8" s="81"/>
      <c r="U8">
        <v>1750</v>
      </c>
    </row>
    <row r="9" spans="1:21" x14ac:dyDescent="0.3">
      <c r="A9" s="121"/>
      <c r="B9" s="31" t="s">
        <v>39</v>
      </c>
      <c r="C9" s="32" t="s">
        <v>40</v>
      </c>
      <c r="D9" s="32">
        <v>24544</v>
      </c>
      <c r="E9" s="32" t="s">
        <v>41</v>
      </c>
      <c r="F9" s="32">
        <v>96</v>
      </c>
      <c r="G9" s="32"/>
      <c r="H9" s="32"/>
      <c r="I9" s="32">
        <v>0</v>
      </c>
      <c r="J9" s="32"/>
      <c r="K9" s="32"/>
      <c r="L9" s="32"/>
      <c r="M9" s="63">
        <v>0</v>
      </c>
      <c r="N9" s="32"/>
      <c r="O9" s="32">
        <f t="shared" si="0"/>
        <v>0</v>
      </c>
      <c r="P9" s="92">
        <v>5416</v>
      </c>
      <c r="Q9" s="88">
        <f>(O9+O10)/P9</f>
        <v>0.91285081240768096</v>
      </c>
      <c r="T9" s="80" t="e">
        <f>#REF!+#REF!</f>
        <v>#REF!</v>
      </c>
    </row>
    <row r="10" spans="1:21" x14ac:dyDescent="0.3">
      <c r="A10" s="121"/>
      <c r="B10" s="33" t="s">
        <v>42</v>
      </c>
      <c r="C10" s="34" t="s">
        <v>43</v>
      </c>
      <c r="D10" s="34">
        <v>92115</v>
      </c>
      <c r="E10" s="34" t="s">
        <v>44</v>
      </c>
      <c r="F10" s="34">
        <v>96</v>
      </c>
      <c r="G10" s="34">
        <v>1.5</v>
      </c>
      <c r="H10" s="34"/>
      <c r="I10" s="34">
        <v>3</v>
      </c>
      <c r="J10" s="34">
        <v>24</v>
      </c>
      <c r="K10" s="34"/>
      <c r="L10" s="64">
        <v>23</v>
      </c>
      <c r="M10" s="64">
        <v>0</v>
      </c>
      <c r="N10" s="34"/>
      <c r="O10" s="34">
        <f t="shared" si="0"/>
        <v>4944</v>
      </c>
      <c r="P10" s="93"/>
      <c r="Q10" s="89"/>
      <c r="R10" s="22" t="s">
        <v>38</v>
      </c>
      <c r="T10" s="80"/>
      <c r="U10">
        <v>3696</v>
      </c>
    </row>
    <row r="11" spans="1:21" x14ac:dyDescent="0.3">
      <c r="A11" s="121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72"/>
      <c r="Q11" s="43"/>
    </row>
    <row r="12" spans="1:21" x14ac:dyDescent="0.3">
      <c r="A12" s="121"/>
      <c r="B12" s="2" t="s">
        <v>45</v>
      </c>
      <c r="C12" s="3" t="s">
        <v>46</v>
      </c>
      <c r="D12" s="3">
        <v>93085</v>
      </c>
      <c r="E12" s="3" t="s">
        <v>47</v>
      </c>
      <c r="F12" s="3">
        <v>48</v>
      </c>
      <c r="G12" s="3">
        <v>1</v>
      </c>
      <c r="H12" s="3"/>
      <c r="I12" s="3">
        <v>3</v>
      </c>
      <c r="J12" s="3"/>
      <c r="K12" s="3"/>
      <c r="L12" s="3"/>
      <c r="M12" s="3"/>
      <c r="N12" s="3"/>
      <c r="O12" s="3">
        <f t="shared" si="0"/>
        <v>192</v>
      </c>
      <c r="P12" s="3">
        <v>20</v>
      </c>
      <c r="Q12" s="35">
        <f>O12/P12</f>
        <v>9.6</v>
      </c>
    </row>
    <row r="13" spans="1:21" x14ac:dyDescent="0.3">
      <c r="A13" s="121"/>
      <c r="B13" s="4" t="s">
        <v>48</v>
      </c>
      <c r="C13" s="73" t="s">
        <v>49</v>
      </c>
      <c r="D13" s="73">
        <v>92322</v>
      </c>
      <c r="E13" s="73" t="s">
        <v>50</v>
      </c>
      <c r="F13" s="73">
        <v>96</v>
      </c>
      <c r="G13" s="73">
        <v>1</v>
      </c>
      <c r="H13" s="73"/>
      <c r="I13" s="73">
        <v>2</v>
      </c>
      <c r="J13" s="73">
        <v>6</v>
      </c>
      <c r="K13" s="12"/>
      <c r="L13" s="61">
        <v>5</v>
      </c>
      <c r="M13" s="61">
        <v>0</v>
      </c>
      <c r="N13" s="73"/>
      <c r="O13" s="12">
        <f>SUM(G13:N13)*F13</f>
        <v>1344</v>
      </c>
      <c r="P13" s="12">
        <v>1653</v>
      </c>
      <c r="Q13" s="42">
        <f>O13/P13</f>
        <v>0.81306715063520874</v>
      </c>
      <c r="R13" s="22" t="s">
        <v>38</v>
      </c>
    </row>
    <row r="14" spans="1:21" x14ac:dyDescent="0.3">
      <c r="A14" s="121"/>
      <c r="B14" s="5" t="s">
        <v>51</v>
      </c>
      <c r="C14" s="6" t="s">
        <v>52</v>
      </c>
      <c r="D14" s="6">
        <v>91904</v>
      </c>
      <c r="E14" s="6" t="s">
        <v>53</v>
      </c>
      <c r="F14" s="6">
        <v>96</v>
      </c>
      <c r="G14" s="6">
        <v>1.5</v>
      </c>
      <c r="H14" s="6"/>
      <c r="I14" s="6">
        <v>4</v>
      </c>
      <c r="J14" s="6">
        <v>2</v>
      </c>
      <c r="K14" s="6"/>
      <c r="L14" s="60">
        <v>10</v>
      </c>
      <c r="M14" s="60">
        <v>0</v>
      </c>
      <c r="N14" s="6"/>
      <c r="O14" s="3">
        <f t="shared" si="0"/>
        <v>1680</v>
      </c>
      <c r="P14" s="3">
        <v>1680</v>
      </c>
      <c r="Q14" s="35">
        <f>O14/P14</f>
        <v>1</v>
      </c>
      <c r="R14" s="22" t="s">
        <v>38</v>
      </c>
    </row>
    <row r="15" spans="1:21" x14ac:dyDescent="0.3">
      <c r="A15" s="121"/>
      <c r="B15" s="38" t="s">
        <v>54</v>
      </c>
      <c r="C15" s="39" t="s">
        <v>55</v>
      </c>
      <c r="D15" s="114" t="s">
        <v>47</v>
      </c>
      <c r="E15" s="115"/>
      <c r="F15" s="39">
        <v>24</v>
      </c>
      <c r="G15" s="39"/>
      <c r="H15" s="39">
        <v>2</v>
      </c>
      <c r="I15" s="39"/>
      <c r="J15" s="39">
        <v>2</v>
      </c>
      <c r="K15" s="39"/>
      <c r="L15" s="39"/>
      <c r="M15" s="39"/>
      <c r="N15" s="39">
        <v>30</v>
      </c>
      <c r="O15" s="28">
        <f t="shared" si="0"/>
        <v>816</v>
      </c>
      <c r="P15" s="100">
        <v>3975</v>
      </c>
      <c r="Q15" s="102">
        <f>(O15+O16)/P15</f>
        <v>3.6037735849056602</v>
      </c>
      <c r="R15" s="22" t="s">
        <v>56</v>
      </c>
    </row>
    <row r="16" spans="1:21" x14ac:dyDescent="0.3">
      <c r="A16" s="122"/>
      <c r="B16" s="40" t="s">
        <v>57</v>
      </c>
      <c r="C16" s="41" t="s">
        <v>58</v>
      </c>
      <c r="D16" s="41">
        <v>92116</v>
      </c>
      <c r="E16" s="41" t="s">
        <v>59</v>
      </c>
      <c r="F16" s="41">
        <v>36</v>
      </c>
      <c r="G16" s="41">
        <v>1.5</v>
      </c>
      <c r="H16" s="41">
        <v>4</v>
      </c>
      <c r="I16" s="41"/>
      <c r="J16" s="41">
        <v>0</v>
      </c>
      <c r="K16" s="41"/>
      <c r="L16" s="68">
        <v>48</v>
      </c>
      <c r="M16" s="59">
        <v>321.75</v>
      </c>
      <c r="N16" s="41"/>
      <c r="O16" s="30">
        <f>SUM(G16:N16)*F16</f>
        <v>13509</v>
      </c>
      <c r="P16" s="101"/>
      <c r="Q16" s="103"/>
      <c r="R16" s="22" t="s">
        <v>10</v>
      </c>
    </row>
    <row r="17" spans="1:19" x14ac:dyDescent="0.3">
      <c r="A17" s="108" t="s">
        <v>60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8"/>
      <c r="P17" s="72"/>
      <c r="Q17" s="43"/>
    </row>
    <row r="18" spans="1:19" x14ac:dyDescent="0.3">
      <c r="A18" s="119" t="s">
        <v>61</v>
      </c>
      <c r="B18" s="13" t="s">
        <v>48</v>
      </c>
      <c r="C18" s="6" t="s">
        <v>55</v>
      </c>
      <c r="D18" s="97" t="s">
        <v>23</v>
      </c>
      <c r="E18" s="97"/>
      <c r="F18" s="3">
        <v>50</v>
      </c>
      <c r="G18" s="3">
        <v>2</v>
      </c>
      <c r="H18" s="3"/>
      <c r="I18" s="3">
        <v>5</v>
      </c>
      <c r="J18" s="3">
        <v>11</v>
      </c>
      <c r="K18" s="3"/>
      <c r="L18" s="3"/>
      <c r="M18" s="3"/>
      <c r="N18" s="3"/>
      <c r="O18" s="3">
        <f>SUM(G18:N18)*F18</f>
        <v>900</v>
      </c>
      <c r="P18" s="3">
        <v>400</v>
      </c>
      <c r="Q18" s="35">
        <f>O18/P18</f>
        <v>2.25</v>
      </c>
    </row>
    <row r="19" spans="1:19" x14ac:dyDescent="0.3">
      <c r="A19" s="119"/>
      <c r="B19" s="18" t="s">
        <v>51</v>
      </c>
      <c r="C19" s="17" t="s">
        <v>55</v>
      </c>
      <c r="D19" s="113" t="s">
        <v>23</v>
      </c>
      <c r="E19" s="113"/>
      <c r="F19" s="12">
        <v>50</v>
      </c>
      <c r="G19" s="12">
        <v>0.5</v>
      </c>
      <c r="H19" s="12"/>
      <c r="I19" s="12">
        <v>0</v>
      </c>
      <c r="J19" s="12">
        <v>24</v>
      </c>
      <c r="K19" s="12"/>
      <c r="L19" s="12"/>
      <c r="M19" s="12"/>
      <c r="N19" s="12"/>
      <c r="O19" s="12">
        <f t="shared" ref="O19:O26" si="1">SUM(G19:N19)*F19</f>
        <v>1225</v>
      </c>
      <c r="P19" s="12">
        <v>700</v>
      </c>
      <c r="Q19" s="42">
        <f t="shared" ref="Q19:Q51" si="2">O19/P19</f>
        <v>1.75</v>
      </c>
    </row>
    <row r="20" spans="1:19" x14ac:dyDescent="0.3">
      <c r="A20" s="119"/>
      <c r="B20" s="13" t="s">
        <v>57</v>
      </c>
      <c r="C20" s="6" t="s">
        <v>55</v>
      </c>
      <c r="D20" s="97" t="s">
        <v>23</v>
      </c>
      <c r="E20" s="97"/>
      <c r="F20" s="3">
        <v>24</v>
      </c>
      <c r="G20" s="3"/>
      <c r="H20" s="3">
        <v>1.5</v>
      </c>
      <c r="I20" s="3">
        <v>5</v>
      </c>
      <c r="J20" s="3">
        <v>1</v>
      </c>
      <c r="K20" s="3"/>
      <c r="L20" s="3"/>
      <c r="M20" s="3"/>
      <c r="N20" s="3"/>
      <c r="O20" s="3">
        <f t="shared" si="1"/>
        <v>180</v>
      </c>
      <c r="P20" s="3">
        <v>24</v>
      </c>
      <c r="Q20" s="35">
        <f t="shared" si="2"/>
        <v>7.5</v>
      </c>
    </row>
    <row r="21" spans="1:19" x14ac:dyDescent="0.3">
      <c r="A21" s="119"/>
      <c r="B21" s="18" t="s">
        <v>35</v>
      </c>
      <c r="C21" s="17" t="s">
        <v>55</v>
      </c>
      <c r="D21" s="113" t="s">
        <v>23</v>
      </c>
      <c r="E21" s="113"/>
      <c r="F21" s="12">
        <v>50</v>
      </c>
      <c r="G21" s="12">
        <v>2</v>
      </c>
      <c r="H21" s="12"/>
      <c r="I21" s="12">
        <v>4</v>
      </c>
      <c r="J21" s="12"/>
      <c r="K21" s="12"/>
      <c r="L21" s="12"/>
      <c r="M21" s="12"/>
      <c r="N21" s="12"/>
      <c r="O21" s="12">
        <f t="shared" si="1"/>
        <v>300</v>
      </c>
      <c r="P21" s="12">
        <v>150</v>
      </c>
      <c r="Q21" s="42">
        <f t="shared" si="2"/>
        <v>2</v>
      </c>
    </row>
    <row r="22" spans="1:19" x14ac:dyDescent="0.3">
      <c r="A22" s="119"/>
      <c r="B22" s="13" t="s">
        <v>62</v>
      </c>
      <c r="C22" s="6" t="s">
        <v>55</v>
      </c>
      <c r="D22" s="97" t="s">
        <v>23</v>
      </c>
      <c r="E22" s="97"/>
      <c r="F22" s="3">
        <v>50</v>
      </c>
      <c r="G22" s="3">
        <v>1.5</v>
      </c>
      <c r="H22" s="3"/>
      <c r="I22" s="3">
        <v>25</v>
      </c>
      <c r="J22" s="3">
        <v>0</v>
      </c>
      <c r="K22" s="3"/>
      <c r="L22" s="61">
        <v>120</v>
      </c>
      <c r="M22" s="3"/>
      <c r="N22" s="3"/>
      <c r="O22" s="3">
        <f t="shared" si="1"/>
        <v>7325</v>
      </c>
      <c r="P22" s="3">
        <v>4700</v>
      </c>
      <c r="Q22" s="35">
        <f t="shared" si="2"/>
        <v>1.5585106382978724</v>
      </c>
    </row>
    <row r="23" spans="1:19" x14ac:dyDescent="0.3">
      <c r="A23" s="119"/>
      <c r="B23" s="18" t="s">
        <v>63</v>
      </c>
      <c r="C23" s="17" t="s">
        <v>55</v>
      </c>
      <c r="D23" s="113" t="s">
        <v>23</v>
      </c>
      <c r="E23" s="113"/>
      <c r="F23" s="12">
        <v>50</v>
      </c>
      <c r="G23" s="12">
        <v>1</v>
      </c>
      <c r="H23" s="12">
        <v>1</v>
      </c>
      <c r="I23" s="12">
        <v>4</v>
      </c>
      <c r="J23" s="12">
        <v>19</v>
      </c>
      <c r="K23" s="12"/>
      <c r="L23" s="12"/>
      <c r="M23" s="12"/>
      <c r="N23" s="12"/>
      <c r="O23" s="12">
        <f t="shared" si="1"/>
        <v>1250</v>
      </c>
      <c r="P23" s="12"/>
      <c r="Q23" s="42"/>
    </row>
    <row r="24" spans="1:19" x14ac:dyDescent="0.3">
      <c r="A24" s="119"/>
      <c r="B24" s="13" t="s">
        <v>64</v>
      </c>
      <c r="C24" s="6" t="s">
        <v>55</v>
      </c>
      <c r="D24" s="97" t="s">
        <v>23</v>
      </c>
      <c r="E24" s="97"/>
      <c r="F24" s="3">
        <v>50</v>
      </c>
      <c r="G24" s="3">
        <v>0.32</v>
      </c>
      <c r="H24" s="3"/>
      <c r="I24" s="3">
        <v>4</v>
      </c>
      <c r="J24" s="3"/>
      <c r="K24" s="3"/>
      <c r="L24" s="3"/>
      <c r="M24" s="3"/>
      <c r="N24" s="3"/>
      <c r="O24" s="3">
        <f t="shared" si="1"/>
        <v>216</v>
      </c>
      <c r="P24" s="3">
        <v>150</v>
      </c>
      <c r="Q24" s="35">
        <f t="shared" si="2"/>
        <v>1.44</v>
      </c>
    </row>
    <row r="25" spans="1:19" x14ac:dyDescent="0.3">
      <c r="A25" s="119"/>
      <c r="B25" s="18" t="s">
        <v>65</v>
      </c>
      <c r="C25" s="17" t="s">
        <v>55</v>
      </c>
      <c r="D25" s="113" t="s">
        <v>23</v>
      </c>
      <c r="E25" s="113"/>
      <c r="F25" s="12">
        <v>50</v>
      </c>
      <c r="G25" s="12">
        <v>0.5</v>
      </c>
      <c r="H25" s="12"/>
      <c r="I25" s="12">
        <v>9</v>
      </c>
      <c r="J25" s="12"/>
      <c r="K25" s="12"/>
      <c r="L25" s="12"/>
      <c r="M25" s="12"/>
      <c r="N25" s="12"/>
      <c r="O25" s="12">
        <f t="shared" si="1"/>
        <v>475</v>
      </c>
      <c r="P25" s="12">
        <v>200</v>
      </c>
      <c r="Q25" s="42">
        <f t="shared" si="2"/>
        <v>2.375</v>
      </c>
    </row>
    <row r="26" spans="1:19" x14ac:dyDescent="0.3">
      <c r="A26" s="119"/>
      <c r="B26" s="13" t="s">
        <v>66</v>
      </c>
      <c r="C26" s="6" t="s">
        <v>55</v>
      </c>
      <c r="D26" s="97" t="s">
        <v>23</v>
      </c>
      <c r="E26" s="97"/>
      <c r="F26" s="3">
        <v>25</v>
      </c>
      <c r="G26" s="3">
        <v>2</v>
      </c>
      <c r="H26" s="3"/>
      <c r="I26" s="3">
        <v>72</v>
      </c>
      <c r="J26" s="3"/>
      <c r="K26" s="3"/>
      <c r="L26" s="3"/>
      <c r="M26" s="3"/>
      <c r="N26" s="3">
        <v>51</v>
      </c>
      <c r="O26" s="3">
        <f t="shared" si="1"/>
        <v>3125</v>
      </c>
      <c r="P26" s="3">
        <v>4500</v>
      </c>
      <c r="Q26" s="35">
        <f t="shared" si="2"/>
        <v>0.69444444444444442</v>
      </c>
    </row>
    <row r="27" spans="1:19" x14ac:dyDescent="0.3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  <c r="P27" s="24"/>
      <c r="Q27" s="36"/>
    </row>
    <row r="28" spans="1:19" s="14" customFormat="1" x14ac:dyDescent="0.3">
      <c r="A28" s="94" t="s">
        <v>67</v>
      </c>
      <c r="B28" s="13" t="s">
        <v>68</v>
      </c>
      <c r="C28" s="3"/>
      <c r="D28" s="76" t="s">
        <v>23</v>
      </c>
      <c r="E28" s="77"/>
      <c r="F28" s="3">
        <v>10</v>
      </c>
      <c r="G28" s="3">
        <v>1</v>
      </c>
      <c r="H28" s="3"/>
      <c r="I28" s="3">
        <v>31</v>
      </c>
      <c r="J28" s="3"/>
      <c r="K28" s="3"/>
      <c r="L28" s="3"/>
      <c r="M28" s="3"/>
      <c r="N28" s="2"/>
      <c r="O28" s="3">
        <f>SUM(G28:M28)*F28</f>
        <v>320</v>
      </c>
      <c r="P28" s="3">
        <v>50</v>
      </c>
      <c r="Q28" s="35">
        <f t="shared" si="2"/>
        <v>6.4</v>
      </c>
      <c r="R28" s="8"/>
      <c r="S28" s="8"/>
    </row>
    <row r="29" spans="1:19" x14ac:dyDescent="0.3">
      <c r="A29" s="95"/>
      <c r="B29" s="9" t="s">
        <v>69</v>
      </c>
      <c r="C29" s="10"/>
      <c r="D29" s="84" t="s">
        <v>23</v>
      </c>
      <c r="E29" s="85"/>
      <c r="F29" s="10">
        <v>10</v>
      </c>
      <c r="G29" s="10">
        <v>4</v>
      </c>
      <c r="H29" s="10"/>
      <c r="I29" s="10">
        <v>40</v>
      </c>
      <c r="J29" s="10"/>
      <c r="K29" s="10"/>
      <c r="L29" s="10"/>
      <c r="M29" s="10"/>
      <c r="N29" s="4"/>
      <c r="O29" s="12">
        <f>SUM(G29:M29)*F29</f>
        <v>440</v>
      </c>
      <c r="P29" s="12">
        <v>450</v>
      </c>
      <c r="Q29" s="42">
        <f t="shared" si="2"/>
        <v>0.97777777777777775</v>
      </c>
    </row>
    <row r="30" spans="1:19" s="14" customFormat="1" x14ac:dyDescent="0.3">
      <c r="A30" s="95"/>
      <c r="B30" s="13" t="s">
        <v>70</v>
      </c>
      <c r="C30" s="3"/>
      <c r="D30" s="76" t="s">
        <v>23</v>
      </c>
      <c r="E30" s="77"/>
      <c r="F30" s="3">
        <v>10</v>
      </c>
      <c r="G30" s="3">
        <v>3</v>
      </c>
      <c r="H30" s="3"/>
      <c r="I30" s="3">
        <v>17</v>
      </c>
      <c r="J30" s="3"/>
      <c r="K30" s="3"/>
      <c r="L30" s="3"/>
      <c r="M30" s="3"/>
      <c r="N30" s="2"/>
      <c r="O30" s="3">
        <f>SUM(G30:M30)*F30</f>
        <v>200</v>
      </c>
      <c r="P30" s="3">
        <v>100</v>
      </c>
      <c r="Q30" s="35">
        <f t="shared" si="2"/>
        <v>2</v>
      </c>
      <c r="R30" s="8"/>
      <c r="S30" s="8"/>
    </row>
    <row r="31" spans="1:19" s="14" customFormat="1" x14ac:dyDescent="0.3">
      <c r="A31" s="95"/>
      <c r="B31" s="18" t="s">
        <v>71</v>
      </c>
      <c r="C31" s="12"/>
      <c r="D31" s="84" t="s">
        <v>23</v>
      </c>
      <c r="E31" s="85"/>
      <c r="F31" s="12">
        <v>10</v>
      </c>
      <c r="G31" s="12">
        <v>2</v>
      </c>
      <c r="H31" s="12"/>
      <c r="I31" s="12">
        <v>4</v>
      </c>
      <c r="J31" s="12"/>
      <c r="K31" s="12"/>
      <c r="L31" s="12"/>
      <c r="M31" s="12"/>
      <c r="N31" s="12"/>
      <c r="O31" s="12">
        <f t="shared" ref="O31:O38" si="3">SUM(G31:N31)*F31</f>
        <v>60</v>
      </c>
      <c r="P31" s="12">
        <v>50</v>
      </c>
      <c r="Q31" s="42">
        <f t="shared" si="2"/>
        <v>1.2</v>
      </c>
      <c r="R31" s="8"/>
      <c r="S31" s="8"/>
    </row>
    <row r="32" spans="1:19" s="14" customFormat="1" x14ac:dyDescent="0.3">
      <c r="A32" s="95"/>
      <c r="B32" s="13" t="s">
        <v>72</v>
      </c>
      <c r="C32" s="3"/>
      <c r="D32" s="76" t="s">
        <v>23</v>
      </c>
      <c r="E32" s="77"/>
      <c r="F32" s="3">
        <v>10</v>
      </c>
      <c r="G32" s="3">
        <v>2</v>
      </c>
      <c r="H32" s="3"/>
      <c r="I32" s="3">
        <v>5</v>
      </c>
      <c r="J32" s="3"/>
      <c r="K32" s="3"/>
      <c r="L32" s="3"/>
      <c r="M32" s="3"/>
      <c r="N32" s="3"/>
      <c r="O32" s="3">
        <f t="shared" si="3"/>
        <v>70</v>
      </c>
      <c r="P32" s="3">
        <v>150</v>
      </c>
      <c r="Q32" s="35">
        <f t="shared" si="2"/>
        <v>0.46666666666666667</v>
      </c>
      <c r="R32" s="8"/>
      <c r="S32" s="8"/>
    </row>
    <row r="33" spans="1:19" x14ac:dyDescent="0.3">
      <c r="A33" s="95"/>
      <c r="B33" s="9" t="s">
        <v>73</v>
      </c>
      <c r="C33" s="10"/>
      <c r="D33" s="84" t="s">
        <v>23</v>
      </c>
      <c r="E33" s="85"/>
      <c r="F33" s="12">
        <v>10</v>
      </c>
      <c r="G33" s="10">
        <v>2</v>
      </c>
      <c r="H33" s="10"/>
      <c r="I33" s="10">
        <v>130</v>
      </c>
      <c r="J33" s="10"/>
      <c r="K33" s="10"/>
      <c r="L33" s="10"/>
      <c r="M33" s="10"/>
      <c r="N33" s="10"/>
      <c r="O33" s="12">
        <f t="shared" si="3"/>
        <v>1320</v>
      </c>
      <c r="P33" s="12">
        <v>600</v>
      </c>
      <c r="Q33" s="42">
        <f t="shared" si="2"/>
        <v>2.2000000000000002</v>
      </c>
    </row>
    <row r="34" spans="1:19" x14ac:dyDescent="0.3">
      <c r="A34" s="95"/>
      <c r="B34" s="13" t="s">
        <v>74</v>
      </c>
      <c r="C34" s="3"/>
      <c r="D34" s="76" t="s">
        <v>23</v>
      </c>
      <c r="E34" s="77"/>
      <c r="F34" s="3">
        <v>10</v>
      </c>
      <c r="G34" s="3">
        <v>2</v>
      </c>
      <c r="H34" s="3"/>
      <c r="I34" s="3">
        <v>5</v>
      </c>
      <c r="J34" s="3"/>
      <c r="K34" s="3"/>
      <c r="L34" s="3"/>
      <c r="M34" s="3"/>
      <c r="N34" s="3"/>
      <c r="O34" s="3">
        <f t="shared" si="3"/>
        <v>70</v>
      </c>
      <c r="P34" s="3">
        <v>150</v>
      </c>
      <c r="Q34" s="35">
        <f t="shared" si="2"/>
        <v>0.46666666666666667</v>
      </c>
    </row>
    <row r="35" spans="1:19" x14ac:dyDescent="0.3">
      <c r="A35" s="95"/>
      <c r="B35" s="9" t="s">
        <v>75</v>
      </c>
      <c r="C35" s="10"/>
      <c r="D35" s="84" t="s">
        <v>23</v>
      </c>
      <c r="E35" s="85"/>
      <c r="F35" s="12">
        <v>10</v>
      </c>
      <c r="G35" s="10">
        <v>2</v>
      </c>
      <c r="H35" s="10"/>
      <c r="I35" s="10">
        <v>4</v>
      </c>
      <c r="J35" s="10"/>
      <c r="K35" s="10"/>
      <c r="L35" s="10"/>
      <c r="M35" s="10"/>
      <c r="N35" s="10"/>
      <c r="O35" s="12">
        <f t="shared" si="3"/>
        <v>60</v>
      </c>
      <c r="P35" s="12">
        <v>20</v>
      </c>
      <c r="Q35" s="42">
        <f t="shared" si="2"/>
        <v>3</v>
      </c>
    </row>
    <row r="36" spans="1:19" x14ac:dyDescent="0.3">
      <c r="A36" s="95"/>
      <c r="B36" s="13" t="s">
        <v>76</v>
      </c>
      <c r="C36" s="3"/>
      <c r="D36" s="76" t="s">
        <v>23</v>
      </c>
      <c r="E36" s="77"/>
      <c r="F36" s="3">
        <v>10</v>
      </c>
      <c r="G36" s="3">
        <v>2</v>
      </c>
      <c r="H36" s="3"/>
      <c r="I36" s="3">
        <v>12</v>
      </c>
      <c r="J36" s="3"/>
      <c r="K36" s="3"/>
      <c r="L36" s="3"/>
      <c r="M36" s="3"/>
      <c r="N36" s="3"/>
      <c r="O36" s="3">
        <f t="shared" si="3"/>
        <v>140</v>
      </c>
      <c r="P36" s="3">
        <v>200</v>
      </c>
      <c r="Q36" s="35">
        <f t="shared" si="2"/>
        <v>0.7</v>
      </c>
    </row>
    <row r="37" spans="1:19" s="14" customFormat="1" x14ac:dyDescent="0.3">
      <c r="A37" s="95"/>
      <c r="B37" s="18" t="s">
        <v>77</v>
      </c>
      <c r="C37" s="12"/>
      <c r="D37" s="84" t="s">
        <v>23</v>
      </c>
      <c r="E37" s="85"/>
      <c r="F37" s="12">
        <v>10</v>
      </c>
      <c r="G37" s="12">
        <v>3</v>
      </c>
      <c r="H37" s="12"/>
      <c r="I37" s="12">
        <v>31</v>
      </c>
      <c r="J37" s="12"/>
      <c r="K37" s="12"/>
      <c r="L37" s="12"/>
      <c r="M37" s="12"/>
      <c r="N37" s="12"/>
      <c r="O37" s="12">
        <f t="shared" si="3"/>
        <v>340</v>
      </c>
      <c r="P37" s="12">
        <v>120</v>
      </c>
      <c r="Q37" s="42">
        <f t="shared" si="2"/>
        <v>2.8333333333333335</v>
      </c>
      <c r="R37" s="8"/>
      <c r="S37" s="8"/>
    </row>
    <row r="38" spans="1:19" x14ac:dyDescent="0.3">
      <c r="A38" s="96"/>
      <c r="B38" s="13" t="s">
        <v>78</v>
      </c>
      <c r="C38" s="3"/>
      <c r="D38" s="76" t="s">
        <v>23</v>
      </c>
      <c r="E38" s="77"/>
      <c r="F38" s="3">
        <v>10</v>
      </c>
      <c r="G38" s="3">
        <v>2</v>
      </c>
      <c r="H38" s="3"/>
      <c r="I38" s="3">
        <v>23</v>
      </c>
      <c r="J38" s="3"/>
      <c r="K38" s="3"/>
      <c r="L38" s="3"/>
      <c r="M38" s="3"/>
      <c r="N38" s="3"/>
      <c r="O38" s="3">
        <f t="shared" si="3"/>
        <v>250</v>
      </c>
      <c r="P38" s="3">
        <v>200</v>
      </c>
      <c r="Q38" s="35">
        <f t="shared" si="2"/>
        <v>1.25</v>
      </c>
    </row>
    <row r="39" spans="1:19" x14ac:dyDescent="0.3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3"/>
      <c r="P39" s="25"/>
      <c r="Q39" s="37"/>
    </row>
    <row r="40" spans="1:19" x14ac:dyDescent="0.3">
      <c r="A40" s="110" t="s">
        <v>79</v>
      </c>
      <c r="B40" s="2" t="s">
        <v>80</v>
      </c>
      <c r="C40" s="3" t="s">
        <v>81</v>
      </c>
      <c r="D40" s="3">
        <v>93100</v>
      </c>
      <c r="E40" s="3" t="s">
        <v>82</v>
      </c>
      <c r="F40" s="3">
        <v>18</v>
      </c>
      <c r="G40" s="3">
        <v>0.5</v>
      </c>
      <c r="H40" s="3"/>
      <c r="I40" s="3">
        <v>11</v>
      </c>
      <c r="J40" s="3"/>
      <c r="K40" s="2"/>
      <c r="L40" s="61">
        <v>13</v>
      </c>
      <c r="M40" s="61">
        <v>0</v>
      </c>
      <c r="N40" s="3">
        <v>10</v>
      </c>
      <c r="O40" s="3">
        <f>SUM(G40:N40)*F40</f>
        <v>621</v>
      </c>
      <c r="P40" s="3">
        <v>108</v>
      </c>
      <c r="Q40" s="35">
        <f t="shared" si="2"/>
        <v>5.75</v>
      </c>
      <c r="R40" s="22" t="s">
        <v>56</v>
      </c>
    </row>
    <row r="41" spans="1:19" x14ac:dyDescent="0.3">
      <c r="A41" s="110"/>
      <c r="B41" s="4" t="s">
        <v>83</v>
      </c>
      <c r="C41" s="73" t="s">
        <v>84</v>
      </c>
      <c r="D41" s="74" t="s">
        <v>23</v>
      </c>
      <c r="E41" s="75"/>
      <c r="F41" s="73">
        <v>18</v>
      </c>
      <c r="G41" s="73"/>
      <c r="H41" s="73"/>
      <c r="I41" s="73">
        <v>7</v>
      </c>
      <c r="J41" s="73"/>
      <c r="K41" s="4"/>
      <c r="L41" s="73"/>
      <c r="M41" s="73"/>
      <c r="N41" s="73"/>
      <c r="O41" s="12">
        <f t="shared" ref="O41:O49" si="4">SUM(G41:N41)*F41</f>
        <v>126</v>
      </c>
      <c r="P41" s="12">
        <v>35</v>
      </c>
      <c r="Q41" s="42">
        <f t="shared" si="2"/>
        <v>3.6</v>
      </c>
    </row>
    <row r="42" spans="1:19" x14ac:dyDescent="0.3">
      <c r="A42" s="110"/>
      <c r="B42" s="2" t="s">
        <v>85</v>
      </c>
      <c r="C42" s="3" t="s">
        <v>86</v>
      </c>
      <c r="D42" s="3">
        <v>93105</v>
      </c>
      <c r="E42" s="3" t="s">
        <v>87</v>
      </c>
      <c r="F42" s="3">
        <v>18</v>
      </c>
      <c r="G42" s="3">
        <v>1</v>
      </c>
      <c r="H42" s="3"/>
      <c r="I42" s="3">
        <v>0</v>
      </c>
      <c r="J42" s="3"/>
      <c r="K42" s="2"/>
      <c r="L42" s="61">
        <v>2.2000000000000002</v>
      </c>
      <c r="M42" s="61">
        <v>0</v>
      </c>
      <c r="N42" s="3"/>
      <c r="O42" s="3">
        <f t="shared" si="4"/>
        <v>57.6</v>
      </c>
      <c r="P42" s="3">
        <v>49</v>
      </c>
      <c r="Q42" s="35">
        <f t="shared" si="2"/>
        <v>1.1755102040816328</v>
      </c>
    </row>
    <row r="43" spans="1:19" x14ac:dyDescent="0.3">
      <c r="A43" s="110"/>
      <c r="B43" s="4" t="s">
        <v>88</v>
      </c>
      <c r="C43" s="73" t="s">
        <v>89</v>
      </c>
      <c r="D43" s="74" t="s">
        <v>23</v>
      </c>
      <c r="E43" s="75"/>
      <c r="F43" s="73">
        <v>24</v>
      </c>
      <c r="G43" s="73"/>
      <c r="H43" s="73"/>
      <c r="I43" s="73">
        <v>19</v>
      </c>
      <c r="J43" s="73"/>
      <c r="K43" s="4"/>
      <c r="L43" s="73"/>
      <c r="M43" s="73"/>
      <c r="N43" s="73"/>
      <c r="O43" s="12">
        <f t="shared" si="4"/>
        <v>456</v>
      </c>
      <c r="P43" s="12">
        <v>20</v>
      </c>
      <c r="Q43" s="42">
        <f t="shared" si="2"/>
        <v>22.8</v>
      </c>
    </row>
    <row r="44" spans="1:19" x14ac:dyDescent="0.3">
      <c r="A44" s="110"/>
      <c r="B44" s="2" t="s">
        <v>90</v>
      </c>
      <c r="C44" s="3" t="s">
        <v>91</v>
      </c>
      <c r="D44" s="76" t="s">
        <v>23</v>
      </c>
      <c r="E44" s="77"/>
      <c r="F44" s="3">
        <v>24</v>
      </c>
      <c r="G44" s="3"/>
      <c r="H44" s="3"/>
      <c r="I44" s="3">
        <v>1</v>
      </c>
      <c r="J44" s="3"/>
      <c r="K44" s="2"/>
      <c r="L44" s="3"/>
      <c r="M44" s="3"/>
      <c r="N44" s="3">
        <v>7</v>
      </c>
      <c r="O44" s="3">
        <f>SUM(G44:N44)*F44</f>
        <v>192</v>
      </c>
      <c r="P44" s="3">
        <v>60</v>
      </c>
      <c r="Q44" s="35">
        <f>O44/P44</f>
        <v>3.2</v>
      </c>
    </row>
    <row r="45" spans="1:19" x14ac:dyDescent="0.3">
      <c r="A45" s="110"/>
      <c r="B45" s="4" t="s">
        <v>92</v>
      </c>
      <c r="C45" s="73" t="s">
        <v>93</v>
      </c>
      <c r="D45" s="74" t="s">
        <v>23</v>
      </c>
      <c r="E45" s="75"/>
      <c r="F45" s="73">
        <v>18</v>
      </c>
      <c r="G45" s="73"/>
      <c r="H45" s="73"/>
      <c r="I45" s="73">
        <v>2.5</v>
      </c>
      <c r="J45" s="73"/>
      <c r="K45" s="4"/>
      <c r="L45" s="73"/>
      <c r="M45" s="73"/>
      <c r="N45" s="73"/>
      <c r="O45" s="12">
        <f t="shared" si="4"/>
        <v>45</v>
      </c>
      <c r="P45" s="1">
        <v>18</v>
      </c>
      <c r="Q45" s="35">
        <f t="shared" si="2"/>
        <v>2.5</v>
      </c>
      <c r="R45" s="8" t="s">
        <v>31</v>
      </c>
    </row>
    <row r="46" spans="1:19" x14ac:dyDescent="0.3">
      <c r="A46" s="110"/>
      <c r="B46" s="2" t="s">
        <v>94</v>
      </c>
      <c r="C46" s="3" t="s">
        <v>95</v>
      </c>
      <c r="D46" s="76" t="s">
        <v>23</v>
      </c>
      <c r="E46" s="77"/>
      <c r="F46" s="3">
        <v>24</v>
      </c>
      <c r="G46" s="3">
        <v>1</v>
      </c>
      <c r="H46" s="3"/>
      <c r="I46" s="3">
        <v>23</v>
      </c>
      <c r="J46" s="3">
        <v>62</v>
      </c>
      <c r="K46" s="2"/>
      <c r="L46" s="3"/>
      <c r="M46" s="3"/>
      <c r="N46" s="3"/>
      <c r="O46" s="3">
        <f>SUM(G46:N46)*F46</f>
        <v>2064</v>
      </c>
      <c r="P46" s="3">
        <v>768</v>
      </c>
      <c r="Q46" s="35">
        <f>O46/P46</f>
        <v>2.6875</v>
      </c>
    </row>
    <row r="47" spans="1:19" s="8" customFormat="1" x14ac:dyDescent="0.3">
      <c r="A47" s="110"/>
      <c r="B47" s="15" t="s">
        <v>96</v>
      </c>
      <c r="C47" s="10"/>
      <c r="D47" s="78" t="s">
        <v>23</v>
      </c>
      <c r="E47" s="79"/>
      <c r="F47" s="10">
        <v>24</v>
      </c>
      <c r="G47" s="10">
        <v>1</v>
      </c>
      <c r="H47" s="10">
        <v>3</v>
      </c>
      <c r="I47" s="10">
        <v>2</v>
      </c>
      <c r="J47" s="10"/>
      <c r="K47" s="15"/>
      <c r="L47" s="10"/>
      <c r="M47" s="10"/>
      <c r="N47" s="10"/>
      <c r="O47" s="10">
        <f>SUM(G47:N47)*F47</f>
        <v>144</v>
      </c>
      <c r="P47" s="10">
        <v>10</v>
      </c>
      <c r="Q47" s="35">
        <f t="shared" si="2"/>
        <v>14.4</v>
      </c>
      <c r="R47" s="8" t="s">
        <v>97</v>
      </c>
    </row>
    <row r="48" spans="1:19" s="8" customFormat="1" x14ac:dyDescent="0.3">
      <c r="A48" s="110"/>
      <c r="B48" s="2" t="s">
        <v>98</v>
      </c>
      <c r="C48" s="3"/>
      <c r="D48" s="6">
        <v>25769</v>
      </c>
      <c r="E48" s="58" t="s">
        <v>99</v>
      </c>
      <c r="F48" s="3">
        <v>24</v>
      </c>
      <c r="G48" s="3">
        <v>1</v>
      </c>
      <c r="H48" s="3">
        <v>1</v>
      </c>
      <c r="I48" s="3">
        <v>19</v>
      </c>
      <c r="J48" s="3"/>
      <c r="K48" s="2"/>
      <c r="L48" s="3">
        <v>2.5</v>
      </c>
      <c r="M48" s="61">
        <v>5</v>
      </c>
      <c r="N48" s="3"/>
      <c r="O48" s="3">
        <f>SUM(G48:N48)*F48</f>
        <v>684</v>
      </c>
      <c r="P48" s="3">
        <v>60</v>
      </c>
      <c r="Q48" s="35">
        <f t="shared" si="2"/>
        <v>11.4</v>
      </c>
      <c r="R48" s="8" t="s">
        <v>100</v>
      </c>
    </row>
    <row r="49" spans="1:19" x14ac:dyDescent="0.3">
      <c r="A49" s="110"/>
      <c r="B49" s="11" t="s">
        <v>101</v>
      </c>
      <c r="C49" s="12"/>
      <c r="D49" s="74" t="s">
        <v>23</v>
      </c>
      <c r="E49" s="75"/>
      <c r="F49" s="12">
        <v>10</v>
      </c>
      <c r="G49" s="12">
        <v>1</v>
      </c>
      <c r="H49" s="12">
        <v>40</v>
      </c>
      <c r="I49" s="12">
        <v>0</v>
      </c>
      <c r="J49" s="12"/>
      <c r="K49" s="4"/>
      <c r="L49" s="73"/>
      <c r="M49" s="73"/>
      <c r="N49" s="12"/>
      <c r="O49" s="12">
        <f t="shared" si="4"/>
        <v>410</v>
      </c>
      <c r="P49" s="65" t="s">
        <v>102</v>
      </c>
      <c r="Q49" s="35" t="e">
        <f t="shared" si="2"/>
        <v>#VALUE!</v>
      </c>
    </row>
    <row r="50" spans="1:19" x14ac:dyDescent="0.3">
      <c r="A50" s="110"/>
      <c r="B50" s="2" t="s">
        <v>103</v>
      </c>
      <c r="C50" s="3"/>
      <c r="D50" s="76" t="s">
        <v>23</v>
      </c>
      <c r="E50" s="77"/>
      <c r="F50" s="3">
        <v>10</v>
      </c>
      <c r="G50" s="3">
        <v>1</v>
      </c>
      <c r="H50" s="3">
        <v>57</v>
      </c>
      <c r="I50" s="3">
        <v>0</v>
      </c>
      <c r="J50" s="3"/>
      <c r="K50" s="2"/>
      <c r="L50" s="3"/>
      <c r="M50" s="3"/>
      <c r="N50" s="3"/>
      <c r="O50" s="3">
        <f>SUM(G50:N50)*F50</f>
        <v>580</v>
      </c>
      <c r="P50" s="66"/>
      <c r="Q50" s="35" t="e">
        <f t="shared" si="2"/>
        <v>#DIV/0!</v>
      </c>
    </row>
    <row r="51" spans="1:19" x14ac:dyDescent="0.3">
      <c r="A51" s="110"/>
      <c r="B51" s="15" t="s">
        <v>104</v>
      </c>
      <c r="C51" s="10"/>
      <c r="D51" s="78" t="s">
        <v>23</v>
      </c>
      <c r="E51" s="79"/>
      <c r="F51" s="10">
        <v>10</v>
      </c>
      <c r="G51" s="10">
        <v>1</v>
      </c>
      <c r="H51" s="10">
        <v>6</v>
      </c>
      <c r="I51" s="10">
        <v>0</v>
      </c>
      <c r="J51" s="10"/>
      <c r="K51" s="15"/>
      <c r="L51" s="10"/>
      <c r="M51" s="10"/>
      <c r="N51" s="10"/>
      <c r="O51" s="10">
        <f>SUM(G51:N51)*F51</f>
        <v>70</v>
      </c>
      <c r="P51" s="67"/>
      <c r="Q51" s="35" t="e">
        <f t="shared" si="2"/>
        <v>#DIV/0!</v>
      </c>
    </row>
    <row r="52" spans="1:19" x14ac:dyDescent="0.3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72"/>
      <c r="Q52" s="43"/>
    </row>
    <row r="53" spans="1:19" s="7" customFormat="1" x14ac:dyDescent="0.3">
      <c r="A53" s="111" t="s">
        <v>105</v>
      </c>
      <c r="B53" s="5" t="s">
        <v>106</v>
      </c>
      <c r="C53" s="19" t="s">
        <v>107</v>
      </c>
      <c r="D53" s="6">
        <v>93090</v>
      </c>
      <c r="E53" s="6" t="s">
        <v>108</v>
      </c>
      <c r="F53" s="6">
        <v>6</v>
      </c>
      <c r="G53" s="6">
        <v>2</v>
      </c>
      <c r="H53" s="6">
        <v>2</v>
      </c>
      <c r="I53" s="6">
        <v>11</v>
      </c>
      <c r="J53" s="6"/>
      <c r="K53" s="5"/>
      <c r="L53" s="60">
        <v>23</v>
      </c>
      <c r="M53" s="60">
        <v>6</v>
      </c>
      <c r="N53" s="6"/>
      <c r="O53" s="6">
        <f t="shared" ref="O53:O58" si="5">SUM(G53:N53)*F53</f>
        <v>264</v>
      </c>
      <c r="P53" s="6">
        <v>90</v>
      </c>
      <c r="Q53" s="35">
        <f>O53/P53</f>
        <v>2.9333333333333331</v>
      </c>
      <c r="R53" s="23" t="s">
        <v>10</v>
      </c>
      <c r="S53" s="20"/>
    </row>
    <row r="54" spans="1:19" s="7" customFormat="1" x14ac:dyDescent="0.3">
      <c r="A54" s="112"/>
      <c r="B54" s="38" t="s">
        <v>109</v>
      </c>
      <c r="C54" s="54" t="s">
        <v>110</v>
      </c>
      <c r="D54" s="39">
        <v>93150</v>
      </c>
      <c r="E54" s="71" t="s">
        <v>111</v>
      </c>
      <c r="F54" s="39">
        <v>6</v>
      </c>
      <c r="G54" s="39">
        <v>1</v>
      </c>
      <c r="H54" s="39">
        <v>2</v>
      </c>
      <c r="I54" s="39">
        <v>20</v>
      </c>
      <c r="J54" s="39"/>
      <c r="K54" s="38"/>
      <c r="L54" s="39"/>
      <c r="M54" s="62">
        <v>59</v>
      </c>
      <c r="N54" s="39"/>
      <c r="O54" s="39">
        <f t="shared" si="5"/>
        <v>492</v>
      </c>
      <c r="P54" s="104">
        <v>120</v>
      </c>
      <c r="Q54" s="86">
        <f>(O54+O55+O56)/P54</f>
        <v>4.0999999999999996</v>
      </c>
      <c r="R54" s="20"/>
      <c r="S54" s="20"/>
    </row>
    <row r="55" spans="1:19" s="7" customFormat="1" x14ac:dyDescent="0.3">
      <c r="A55" s="112"/>
      <c r="B55" s="55" t="s">
        <v>112</v>
      </c>
      <c r="C55" s="56" t="s">
        <v>55</v>
      </c>
      <c r="D55" s="57" t="s">
        <v>47</v>
      </c>
      <c r="E55" s="57" t="s">
        <v>47</v>
      </c>
      <c r="F55" s="57">
        <v>6</v>
      </c>
      <c r="G55" s="57"/>
      <c r="H55" s="57"/>
      <c r="I55" s="57">
        <v>0</v>
      </c>
      <c r="J55" s="57"/>
      <c r="K55" s="55"/>
      <c r="L55" s="57"/>
      <c r="M55" s="57"/>
      <c r="N55" s="57"/>
      <c r="O55" s="57">
        <f t="shared" si="5"/>
        <v>0</v>
      </c>
      <c r="P55" s="105"/>
      <c r="Q55" s="107"/>
      <c r="R55" s="20"/>
      <c r="S55" s="20"/>
    </row>
    <row r="56" spans="1:19" x14ac:dyDescent="0.3">
      <c r="A56" s="112"/>
      <c r="B56" s="29" t="s">
        <v>113</v>
      </c>
      <c r="C56" s="30" t="s">
        <v>114</v>
      </c>
      <c r="D56" s="41" t="s">
        <v>47</v>
      </c>
      <c r="E56" s="41" t="s">
        <v>47</v>
      </c>
      <c r="F56" s="30">
        <v>6</v>
      </c>
      <c r="G56" s="30"/>
      <c r="H56" s="30"/>
      <c r="I56" s="30">
        <v>0</v>
      </c>
      <c r="J56" s="30"/>
      <c r="K56" s="29"/>
      <c r="L56" s="30"/>
      <c r="M56" s="30"/>
      <c r="N56" s="30"/>
      <c r="O56" s="41">
        <f t="shared" si="5"/>
        <v>0</v>
      </c>
      <c r="P56" s="106"/>
      <c r="Q56" s="87"/>
    </row>
    <row r="57" spans="1:19" s="8" customFormat="1" x14ac:dyDescent="0.3">
      <c r="A57" s="112"/>
      <c r="B57" s="2" t="s">
        <v>115</v>
      </c>
      <c r="C57" s="3" t="s">
        <v>114</v>
      </c>
      <c r="D57" s="76" t="s">
        <v>23</v>
      </c>
      <c r="E57" s="77"/>
      <c r="F57" s="3">
        <v>6</v>
      </c>
      <c r="G57" s="3">
        <v>2</v>
      </c>
      <c r="H57" s="3"/>
      <c r="I57" s="3">
        <v>30</v>
      </c>
      <c r="J57" s="2"/>
      <c r="K57" s="2"/>
      <c r="L57" s="3"/>
      <c r="M57" s="3"/>
      <c r="N57" s="3"/>
      <c r="O57" s="3">
        <f t="shared" si="5"/>
        <v>192</v>
      </c>
      <c r="P57" s="3">
        <v>120</v>
      </c>
      <c r="Q57" s="35">
        <f>O57/P57</f>
        <v>1.6</v>
      </c>
    </row>
    <row r="58" spans="1:19" s="8" customFormat="1" x14ac:dyDescent="0.3">
      <c r="A58" s="112"/>
      <c r="B58" s="11" t="s">
        <v>116</v>
      </c>
      <c r="C58" s="12" t="s">
        <v>117</v>
      </c>
      <c r="D58" s="17">
        <v>93050</v>
      </c>
      <c r="E58" s="12" t="s">
        <v>118</v>
      </c>
      <c r="F58" s="12">
        <v>12</v>
      </c>
      <c r="G58" s="12"/>
      <c r="H58" s="12"/>
      <c r="I58" s="12">
        <v>0</v>
      </c>
      <c r="J58" s="11"/>
      <c r="K58" s="11"/>
      <c r="L58" s="12">
        <v>12.6</v>
      </c>
      <c r="M58" s="61">
        <v>14.6</v>
      </c>
      <c r="N58" s="12"/>
      <c r="O58" s="12">
        <f t="shared" si="5"/>
        <v>326.39999999999998</v>
      </c>
      <c r="P58" s="12">
        <v>150</v>
      </c>
      <c r="Q58" s="42">
        <f>O58/P58</f>
        <v>2.1759999999999997</v>
      </c>
    </row>
    <row r="59" spans="1:19" s="8" customFormat="1" x14ac:dyDescent="0.3">
      <c r="A59" s="125"/>
      <c r="B59" s="2" t="s">
        <v>119</v>
      </c>
      <c r="C59" s="3" t="s">
        <v>120</v>
      </c>
      <c r="D59" s="76" t="s">
        <v>23</v>
      </c>
      <c r="E59" s="77"/>
      <c r="F59" s="3">
        <v>12</v>
      </c>
      <c r="G59" s="3">
        <v>3</v>
      </c>
      <c r="H59" s="3"/>
      <c r="I59" s="3">
        <v>3</v>
      </c>
      <c r="J59" s="3"/>
      <c r="K59" s="3"/>
      <c r="L59" s="3"/>
      <c r="M59" s="3"/>
      <c r="N59" s="2"/>
      <c r="O59" s="3">
        <f>SUM(G59:N59)*F59</f>
        <v>72</v>
      </c>
      <c r="P59" s="3">
        <v>80</v>
      </c>
      <c r="Q59" s="35">
        <f>O59/P59</f>
        <v>0.9</v>
      </c>
    </row>
    <row r="60" spans="1:19" x14ac:dyDescent="0.3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72"/>
      <c r="Q60" s="43"/>
    </row>
    <row r="61" spans="1:19" x14ac:dyDescent="0.3">
      <c r="A61" s="111" t="s">
        <v>12</v>
      </c>
      <c r="B61" s="2" t="s">
        <v>121</v>
      </c>
      <c r="C61" s="3"/>
      <c r="D61" s="69"/>
      <c r="E61" s="69"/>
      <c r="F61" s="3">
        <v>12</v>
      </c>
      <c r="G61" s="3"/>
      <c r="H61" s="3">
        <v>1</v>
      </c>
      <c r="I61" s="3">
        <v>1</v>
      </c>
      <c r="J61" s="3"/>
      <c r="K61" s="3"/>
      <c r="L61" s="3"/>
      <c r="M61" s="3"/>
      <c r="N61" s="2"/>
      <c r="O61" s="3">
        <f>SUM(G61:N61)*F61</f>
        <v>24</v>
      </c>
      <c r="P61" s="3">
        <v>1793</v>
      </c>
      <c r="Q61" s="35">
        <f>O61/P61</f>
        <v>1.3385387618516454E-2</v>
      </c>
    </row>
    <row r="62" spans="1:19" x14ac:dyDescent="0.3">
      <c r="A62" s="112"/>
      <c r="B62" s="11" t="s">
        <v>122</v>
      </c>
      <c r="C62" s="12"/>
      <c r="D62" s="70"/>
      <c r="E62" s="70"/>
      <c r="F62" s="12">
        <v>12</v>
      </c>
      <c r="G62" s="12"/>
      <c r="H62" s="12"/>
      <c r="I62" s="12">
        <v>6</v>
      </c>
      <c r="J62" s="12"/>
      <c r="K62" s="12"/>
      <c r="L62" s="73"/>
      <c r="M62" s="73"/>
      <c r="N62" s="4"/>
      <c r="O62" s="12">
        <f t="shared" ref="O62:O70" si="6">SUM(G62:N62)*F62</f>
        <v>72</v>
      </c>
      <c r="P62" s="12">
        <v>2653</v>
      </c>
      <c r="Q62" s="35">
        <f t="shared" ref="Q62:Q70" si="7">O62/P62</f>
        <v>2.7139087825103655E-2</v>
      </c>
    </row>
    <row r="63" spans="1:19" x14ac:dyDescent="0.3">
      <c r="A63" s="112"/>
      <c r="B63" s="2" t="s">
        <v>123</v>
      </c>
      <c r="C63" s="3"/>
      <c r="D63" s="69"/>
      <c r="E63" s="69"/>
      <c r="F63" s="3">
        <v>16</v>
      </c>
      <c r="G63" s="3"/>
      <c r="H63" s="3"/>
      <c r="I63" s="3">
        <v>4</v>
      </c>
      <c r="J63" s="3"/>
      <c r="K63" s="3"/>
      <c r="L63" s="3"/>
      <c r="M63" s="3"/>
      <c r="N63" s="2"/>
      <c r="O63" s="3">
        <f t="shared" si="6"/>
        <v>64</v>
      </c>
      <c r="P63" s="3"/>
      <c r="Q63" s="35" t="e">
        <f>O63/P63</f>
        <v>#DIV/0!</v>
      </c>
    </row>
    <row r="64" spans="1:19" x14ac:dyDescent="0.3">
      <c r="A64" s="112"/>
      <c r="B64" s="15" t="s">
        <v>124</v>
      </c>
      <c r="C64" s="10"/>
      <c r="D64" s="21"/>
      <c r="E64" s="21"/>
      <c r="F64" s="10">
        <v>24</v>
      </c>
      <c r="G64" s="10"/>
      <c r="H64" s="10"/>
      <c r="I64" s="10">
        <v>0</v>
      </c>
      <c r="J64" s="10"/>
      <c r="K64" s="10"/>
      <c r="L64" s="10"/>
      <c r="M64" s="10"/>
      <c r="N64" s="15"/>
      <c r="O64" s="12">
        <f t="shared" si="6"/>
        <v>0</v>
      </c>
      <c r="P64" s="12"/>
      <c r="Q64" s="35" t="e">
        <f t="shared" si="7"/>
        <v>#DIV/0!</v>
      </c>
    </row>
    <row r="65" spans="1:18" x14ac:dyDescent="0.3">
      <c r="A65" s="112"/>
      <c r="B65" s="2" t="s">
        <v>125</v>
      </c>
      <c r="C65" s="3"/>
      <c r="D65" s="69"/>
      <c r="E65" s="69"/>
      <c r="F65" s="3">
        <v>12</v>
      </c>
      <c r="G65" s="3"/>
      <c r="H65" s="3"/>
      <c r="I65" s="3">
        <v>0</v>
      </c>
      <c r="J65" s="3"/>
      <c r="K65" s="3"/>
      <c r="L65" s="3"/>
      <c r="M65" s="3"/>
      <c r="N65" s="2"/>
      <c r="O65" s="3">
        <f t="shared" si="6"/>
        <v>0</v>
      </c>
      <c r="P65" s="3"/>
      <c r="Q65" s="35" t="e">
        <f t="shared" si="7"/>
        <v>#DIV/0!</v>
      </c>
    </row>
    <row r="66" spans="1:18" x14ac:dyDescent="0.3">
      <c r="A66" s="112"/>
      <c r="B66" s="11" t="s">
        <v>126</v>
      </c>
      <c r="C66" s="12"/>
      <c r="D66" s="70"/>
      <c r="E66" s="70"/>
      <c r="F66" s="12">
        <v>12</v>
      </c>
      <c r="G66" s="12"/>
      <c r="H66" s="12">
        <v>1</v>
      </c>
      <c r="I66" s="12">
        <v>3</v>
      </c>
      <c r="J66" s="12"/>
      <c r="K66" s="12"/>
      <c r="L66" s="12"/>
      <c r="M66" s="12"/>
      <c r="N66" s="11"/>
      <c r="O66" s="12">
        <f t="shared" si="6"/>
        <v>48</v>
      </c>
      <c r="P66" s="12"/>
      <c r="Q66" s="35" t="e">
        <f t="shared" si="7"/>
        <v>#DIV/0!</v>
      </c>
    </row>
    <row r="67" spans="1:18" x14ac:dyDescent="0.3">
      <c r="A67" s="112"/>
      <c r="B67" s="2" t="s">
        <v>127</v>
      </c>
      <c r="C67" s="3"/>
      <c r="D67" s="69"/>
      <c r="E67" s="69"/>
      <c r="F67" s="3">
        <v>18</v>
      </c>
      <c r="G67" s="3"/>
      <c r="H67" s="3"/>
      <c r="I67" s="3">
        <v>7</v>
      </c>
      <c r="J67" s="3"/>
      <c r="K67" s="3"/>
      <c r="L67" s="3"/>
      <c r="M67" s="3"/>
      <c r="N67" s="2"/>
      <c r="O67" s="3">
        <f t="shared" si="6"/>
        <v>126</v>
      </c>
      <c r="P67" s="3"/>
      <c r="Q67" s="35" t="e">
        <f t="shared" si="7"/>
        <v>#DIV/0!</v>
      </c>
    </row>
    <row r="68" spans="1:18" x14ac:dyDescent="0.3">
      <c r="A68" s="112"/>
      <c r="B68" s="11" t="s">
        <v>128</v>
      </c>
      <c r="C68" s="12"/>
      <c r="D68" s="70"/>
      <c r="E68" s="70"/>
      <c r="F68" s="12">
        <v>48</v>
      </c>
      <c r="G68" s="12"/>
      <c r="H68" s="12"/>
      <c r="I68" s="12">
        <v>18</v>
      </c>
      <c r="J68" s="12"/>
      <c r="K68" s="12"/>
      <c r="L68" s="12"/>
      <c r="M68" s="12"/>
      <c r="N68" s="11"/>
      <c r="O68" s="12">
        <f t="shared" si="6"/>
        <v>864</v>
      </c>
      <c r="P68" s="12"/>
      <c r="Q68" s="35" t="e">
        <f t="shared" si="7"/>
        <v>#DIV/0!</v>
      </c>
    </row>
    <row r="69" spans="1:18" x14ac:dyDescent="0.3">
      <c r="A69" s="112"/>
      <c r="B69" s="16" t="s">
        <v>129</v>
      </c>
      <c r="C69" s="17" t="s">
        <v>55</v>
      </c>
      <c r="D69" s="98" t="s">
        <v>47</v>
      </c>
      <c r="E69" s="99"/>
      <c r="F69" s="17">
        <v>24</v>
      </c>
      <c r="G69" s="17"/>
      <c r="H69" s="17"/>
      <c r="I69" s="17">
        <v>1</v>
      </c>
      <c r="J69" s="17">
        <v>6</v>
      </c>
      <c r="K69" s="17"/>
      <c r="L69" s="17"/>
      <c r="M69" s="17"/>
      <c r="N69" s="17"/>
      <c r="O69" s="12">
        <f>SUM(G69:N69)*F69</f>
        <v>168</v>
      </c>
      <c r="P69" s="12"/>
      <c r="Q69" s="35" t="e">
        <f t="shared" si="7"/>
        <v>#DIV/0!</v>
      </c>
    </row>
    <row r="70" spans="1:18" x14ac:dyDescent="0.3">
      <c r="A70" s="112"/>
      <c r="B70" s="2" t="s">
        <v>130</v>
      </c>
      <c r="C70" s="2"/>
      <c r="D70" s="2"/>
      <c r="E70" s="2"/>
      <c r="F70" s="3">
        <v>20</v>
      </c>
      <c r="G70" s="2"/>
      <c r="H70" s="2"/>
      <c r="I70" s="3">
        <v>12</v>
      </c>
      <c r="J70" s="2"/>
      <c r="K70" s="2"/>
      <c r="L70" s="3"/>
      <c r="M70" s="3"/>
      <c r="N70" s="3">
        <v>5</v>
      </c>
      <c r="O70" s="3">
        <f t="shared" si="6"/>
        <v>340</v>
      </c>
      <c r="P70" s="3"/>
      <c r="Q70" s="35" t="e">
        <f t="shared" si="7"/>
        <v>#DIV/0!</v>
      </c>
      <c r="R70" s="8" t="s">
        <v>31</v>
      </c>
    </row>
  </sheetData>
  <mergeCells count="58">
    <mergeCell ref="A52:O52"/>
    <mergeCell ref="A2:A16"/>
    <mergeCell ref="D57:E57"/>
    <mergeCell ref="D44:E44"/>
    <mergeCell ref="D45:E45"/>
    <mergeCell ref="D35:E35"/>
    <mergeCell ref="D36:E36"/>
    <mergeCell ref="D37:E37"/>
    <mergeCell ref="A27:O27"/>
    <mergeCell ref="D22:E22"/>
    <mergeCell ref="D23:E23"/>
    <mergeCell ref="D24:E24"/>
    <mergeCell ref="D25:E25"/>
    <mergeCell ref="A53:A59"/>
    <mergeCell ref="D59:E59"/>
    <mergeCell ref="D3:E3"/>
    <mergeCell ref="D4:E4"/>
    <mergeCell ref="D18:E18"/>
    <mergeCell ref="D19:E19"/>
    <mergeCell ref="D21:E21"/>
    <mergeCell ref="D20:E20"/>
    <mergeCell ref="D15:E15"/>
    <mergeCell ref="B5:O5"/>
    <mergeCell ref="B11:O11"/>
    <mergeCell ref="A17:O17"/>
    <mergeCell ref="A18:A26"/>
    <mergeCell ref="D69:E69"/>
    <mergeCell ref="P15:P16"/>
    <mergeCell ref="Q15:Q16"/>
    <mergeCell ref="P54:P56"/>
    <mergeCell ref="Q54:Q56"/>
    <mergeCell ref="D47:E47"/>
    <mergeCell ref="D50:E50"/>
    <mergeCell ref="D46:E46"/>
    <mergeCell ref="A60:O60"/>
    <mergeCell ref="D28:E28"/>
    <mergeCell ref="D29:E29"/>
    <mergeCell ref="D30:E30"/>
    <mergeCell ref="D31:E31"/>
    <mergeCell ref="A40:A51"/>
    <mergeCell ref="D49:E49"/>
    <mergeCell ref="A61:A70"/>
    <mergeCell ref="D43:E43"/>
    <mergeCell ref="D38:E38"/>
    <mergeCell ref="D51:E51"/>
    <mergeCell ref="T9:T10"/>
    <mergeCell ref="T7:T8"/>
    <mergeCell ref="A39:O39"/>
    <mergeCell ref="D32:E32"/>
    <mergeCell ref="D33:E33"/>
    <mergeCell ref="D34:E34"/>
    <mergeCell ref="D41:E41"/>
    <mergeCell ref="Q7:Q8"/>
    <mergeCell ref="Q9:Q10"/>
    <mergeCell ref="P7:P8"/>
    <mergeCell ref="P9:P10"/>
    <mergeCell ref="A28:A38"/>
    <mergeCell ref="D26:E26"/>
  </mergeCells>
  <conditionalFormatting sqref="Q1:Q1048576">
    <cfRule type="cellIs" dxfId="0" priority="1" operator="lessThan">
      <formula>1.1</formula>
    </cfRule>
  </conditionalFormatting>
  <pageMargins left="0.7" right="0.7" top="0.75" bottom="0.75" header="0.3" footer="0.3"/>
  <pageSetup scale="51" fitToHeight="0" orientation="landscape" r:id="rId1"/>
  <rowBreaks count="1" manualBreakCount="1">
    <brk id="64" max="16" man="1"/>
  </rowBreaks>
  <ignoredErrors>
    <ignoredError sqref="O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Inventory</vt:lpstr>
      <vt:lpstr>'Weekly Inventory'!Print_Area</vt:lpstr>
    </vt:vector>
  </TitlesOfParts>
  <Manager/>
  <Company>UAMS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J Jolly</dc:creator>
  <cp:keywords/>
  <dc:description/>
  <cp:lastModifiedBy>Owner</cp:lastModifiedBy>
  <cp:revision/>
  <dcterms:created xsi:type="dcterms:W3CDTF">2017-10-09T13:44:06Z</dcterms:created>
  <dcterms:modified xsi:type="dcterms:W3CDTF">2021-09-20T22:59:21Z</dcterms:modified>
  <cp:category/>
  <cp:contentStatus/>
</cp:coreProperties>
</file>